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'1кв'!$A$1:$E$51</definedName>
    <definedName name="_xlnm.Print_Area" localSheetId="1">'2кв'!$A$1:$E$54</definedName>
    <definedName name="_xlnm.Print_Area" localSheetId="2">'3кв'!$A$1:$E$53</definedName>
    <definedName name="_xlnm.Print_Area" localSheetId="3">'4кв'!$A$1:$E$54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D23" i="26" l="1"/>
  <c r="C30" i="26"/>
  <c r="C28" i="26"/>
  <c r="C25" i="26"/>
  <c r="C24" i="26"/>
  <c r="C18" i="26"/>
  <c r="C19" i="26"/>
  <c r="C20" i="26"/>
  <c r="C21" i="26"/>
  <c r="C22" i="26"/>
  <c r="C23" i="26"/>
  <c r="C17" i="26"/>
  <c r="D12" i="26"/>
  <c r="C13" i="26"/>
  <c r="C14" i="26"/>
  <c r="C12" i="26"/>
  <c r="C6" i="26"/>
  <c r="B47" i="25"/>
  <c r="E32" i="25"/>
  <c r="E30" i="25"/>
  <c r="C36" i="26"/>
  <c r="C26" i="26"/>
  <c r="B51" i="25"/>
  <c r="B50" i="25"/>
  <c r="E22" i="25"/>
  <c r="E21" i="25"/>
  <c r="C15" i="26" l="1"/>
  <c r="B52" i="25"/>
  <c r="C31" i="26"/>
  <c r="B53" i="25"/>
  <c r="B46" i="24"/>
  <c r="E28" i="24"/>
  <c r="E29" i="24"/>
  <c r="E27" i="23" l="1"/>
  <c r="E29" i="23"/>
  <c r="E30" i="23"/>
  <c r="E28" i="23"/>
  <c r="B50" i="24" l="1"/>
  <c r="B49" i="24"/>
  <c r="E22" i="24"/>
  <c r="E21" i="24"/>
  <c r="B51" i="23"/>
  <c r="B50" i="23"/>
  <c r="E22" i="23"/>
  <c r="E21" i="23"/>
  <c r="E32" i="23" l="1"/>
  <c r="B52" i="23" s="1"/>
  <c r="E31" i="24"/>
  <c r="B51" i="24" s="1"/>
  <c r="B52" i="24" s="1"/>
  <c r="E27" i="22"/>
  <c r="B48" i="22" l="1"/>
  <c r="B47" i="22"/>
  <c r="E22" i="22"/>
  <c r="E21" i="22"/>
  <c r="E29" i="22" l="1"/>
  <c r="B49" i="22"/>
  <c r="B50" i="22" l="1"/>
  <c r="B47" i="23" s="1"/>
  <c r="B53" i="23" s="1"/>
</calcChain>
</file>

<file path=xl/sharedStrings.xml><?xml version="1.0" encoding="utf-8"?>
<sst xmlns="http://schemas.openxmlformats.org/spreadsheetml/2006/main" count="331" uniqueCount="120">
  <si>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</si>
  <si>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</si>
  <si>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</si>
  <si>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</si>
  <si>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</si>
  <si>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</si>
  <si>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</si>
  <si>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</si>
  <si>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</si>
  <si>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</si>
  <si>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</si>
  <si>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</si>
  <si>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</si>
  <si>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</si>
  <si>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</si>
  <si>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</si>
  <si>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</si>
  <si>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</si>
  <si>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</si>
  <si>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</si>
  <si>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</si>
  <si>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</si>
  <si>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</si>
  <si>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1а/5</t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</si>
  <si>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</si>
  <si>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</si>
  <si>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</si>
  <si>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</si>
  <si>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</si>
  <si>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1 квартал</t>
  </si>
  <si>
    <t>руб.</t>
  </si>
  <si>
    <t>Работы по содержанию и тек. ремонту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</si>
  <si>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</si>
  <si>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</si>
  <si>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</si>
  <si>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 xml:space="preserve">Услуги по содержанию многоквартирного дома </t>
  </si>
  <si>
    <t>Интернет квант-телеком</t>
  </si>
  <si>
    <t xml:space="preserve">именуемый в дальнейшем "Заказчик", в лице </t>
  </si>
  <si>
    <t>Услуги по дератизации и дезинфекции</t>
  </si>
  <si>
    <t xml:space="preserve">По заявке собственников </t>
  </si>
  <si>
    <t>холодная вода на СОИ</t>
  </si>
  <si>
    <t>электроэнергия на СОИ</t>
  </si>
  <si>
    <t>водоотведение на СОИ</t>
  </si>
  <si>
    <t>Интернет Ростелеком</t>
  </si>
  <si>
    <t>за 1 квартал 2023 года</t>
  </si>
  <si>
    <t>"31" 03 2023 г.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</si>
  <si>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</si>
  <si>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</si>
  <si>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</si>
  <si>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</si>
  <si>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</si>
  <si>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</si>
  <si>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</si>
  <si>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</si>
  <si>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219415,86</t>
  </si>
  <si>
    <t xml:space="preserve">           2. Всего за период с "01" 01 2023 г. по "31" 03 2023 г. выполнено работ (оказано услуг) на общую сумму двести восемь тысяч пятьсот четыре рубля 94 копейки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</si>
  <si>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</si>
  <si>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</si>
  <si>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</si>
  <si>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</si>
  <si>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</si>
  <si>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</si>
  <si>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МАФ</t>
  </si>
  <si>
    <t>ремонт плитки (кв31)</t>
  </si>
  <si>
    <t>апрель</t>
  </si>
  <si>
    <t>май</t>
  </si>
  <si>
    <t>июнь</t>
  </si>
  <si>
    <t>ч/ч</t>
  </si>
  <si>
    <t>Замена КНС (КВ22)</t>
  </si>
  <si>
    <t xml:space="preserve">           2. Всего за период с "01" 04 2023 г. по "30" 06 2023 г. выполнено работ (оказано услуг) на общую сумму двести двадцать одна тысяча триста шестьдесят восемь рублей 22 копейки</t>
  </si>
  <si>
    <t>Предъявлено населению 218242</t>
  </si>
  <si>
    <t>ремонт поручня (кв48)</t>
  </si>
  <si>
    <t>июль</t>
  </si>
  <si>
    <t>сентябрь</t>
  </si>
  <si>
    <t xml:space="preserve">замена стояков ГВС </t>
  </si>
  <si>
    <t xml:space="preserve">           2. Всего за период с "01" 07 2023 г. по "30" 09 2023 г. выполнено работ (оказано услуг) на общую сумму двести сорок четыре тысячи восемьсот двадцать пять рублей 76 копеек</t>
  </si>
  <si>
    <t>Предъявлено населению 248152,39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</si>
  <si>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</si>
  <si>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</si>
  <si>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</si>
  <si>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</si>
  <si>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</si>
  <si>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</si>
  <si>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</si>
  <si>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 xml:space="preserve">* водоотведение на СОИ-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</si>
  <si>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</si>
  <si>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</si>
  <si>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</si>
  <si>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Итого доходов:</t>
  </si>
  <si>
    <t>Расходы: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</si>
  <si>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</si>
  <si>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</si>
  <si>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</si>
  <si>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</si>
  <si>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Полив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</si>
  <si>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</si>
  <si>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</si>
  <si>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</si>
  <si>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</si>
  <si>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</si>
  <si>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</si>
  <si>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</si>
  <si>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</si>
  <si>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</si>
  <si>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</si>
  <si>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</si>
  <si>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</si>
  <si>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1а/5</t>
  </si>
  <si>
    <t>за 4 квартал 2023 года</t>
  </si>
  <si>
    <t>31.12.2023 г.</t>
  </si>
  <si>
    <t>4 квартал</t>
  </si>
  <si>
    <t>Замена участка гвс (кв 33)</t>
  </si>
  <si>
    <t>ноябрь</t>
  </si>
  <si>
    <t>Поверка ОДПУ</t>
  </si>
  <si>
    <t xml:space="preserve">           2. Всего за период с "01" 10 2023 г. по "31" 12 2023 г. выполнено работ (оказано услуг) на общую сумму двести тридцать семь тысяч двести двадцать пять рублей 31 копейка.</t>
  </si>
  <si>
    <t>Предъявлено населению 242492,39</t>
  </si>
  <si>
    <t>Начислено всего 928302,64</t>
  </si>
  <si>
    <t>* электроэнергия на СОИ- 54305,68</t>
  </si>
  <si>
    <t>Непредвиденные работы 67,1 ч/ч</t>
  </si>
  <si>
    <t xml:space="preserve">   * Поверка ОДПУ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</si>
</sst>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165" fontId="9" fillId="0" borderId="0"/>
  </cellStyleXfs>
  <cellXfs count="81">
    <xf numFmtId="0" fontId="0" fillId="0" borderId="0" xfId="0"/>
    <xf numFmtId="0" fontId="3" fillId="0" borderId="0" xfId="0" applyFont="1"/>
    <xf numFmtId="164" fontId="5" fillId="0" borderId="0" xfId="1" applyNumberFormat="1" applyFont="1"/>
    <xf numFmtId="0" fontId="3" fillId="0" borderId="0" xfId="0" applyFont="1" applyAlignment="1">
      <alignment wrapText="1"/>
    </xf>
    <xf numFmtId="164" fontId="3" fillId="0" borderId="0" xfId="1" applyNumberFormat="1" applyFont="1"/>
    <xf numFmtId="16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39" fontId="3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9" fontId="13" fillId="0" borderId="1" xfId="0" applyNumberFormat="1" applyFont="1" applyBorder="1"/>
    <xf numFmtId="166" fontId="5" fillId="0" borderId="1" xfId="1" applyNumberFormat="1" applyFont="1" applyBorder="1" applyAlignment="1">
      <alignment horizontal="center"/>
    </xf>
    <xf numFmtId="4" fontId="11" fillId="0" borderId="0" xfId="0" applyNumberFormat="1" applyFont="1"/>
    <xf numFmtId="0" fontId="1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13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4" fontId="13" fillId="0" borderId="0" xfId="0" applyNumberFormat="1" applyFont="1"/>
    <xf numFmtId="0" fontId="13" fillId="0" borderId="0" xfId="0" applyFont="1" applyBorder="1"/>
    <xf numFmtId="0" fontId="13" fillId="0" borderId="1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43" fontId="0" fillId="0" borderId="0" xfId="0" applyNumberFormat="1"/>
    <xf numFmtId="0" fontId="3" fillId="0" borderId="5" xfId="0" applyFont="1" applyBorder="1" applyAlignment="1">
      <alignment vertical="center" wrapText="1"/>
    </xf>
    <xf numFmtId="49" fontId="13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49" fontId="13" fillId="0" borderId="1" xfId="0" applyNumberFormat="1" applyFont="1" applyBorder="1" applyAlignment="1">
      <alignment vertical="center" wrapText="1"/>
    </xf>
    <xf numFmtId="43" fontId="3" fillId="2" borderId="1" xfId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/>
    </xf>
    <xf numFmtId="43" fontId="5" fillId="0" borderId="1" xfId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43" fontId="13" fillId="0" borderId="0" xfId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43" fontId="13" fillId="0" borderId="2" xfId="1" applyFont="1" applyBorder="1" applyAlignment="1">
      <alignment horizontal="left"/>
    </xf>
    <xf numFmtId="164" fontId="13" fillId="0" borderId="0" xfId="1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8" t="s">
        <v>11</v>
      </c>
      <c r="B1" s="38"/>
      <c r="C1" s="38"/>
      <c r="D1" s="38"/>
      <c r="E1" s="38"/>
    </row>
    <row r="2" spans="1:5" ht="32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39" t="s">
        <v>44</v>
      </c>
      <c r="B3" s="39"/>
      <c r="C3" s="39"/>
      <c r="D3" s="39"/>
      <c r="E3" s="39"/>
    </row>
    <row r="4" spans="1:5" ht="15.6" customHeight="1" x14ac:dyDescent="0.25">
      <c r="A4" s="10" t="s">
        <v>13</v>
      </c>
      <c r="B4" s="11"/>
      <c r="C4" s="11"/>
      <c r="D4" s="41" t="s">
        <v>45</v>
      </c>
      <c r="E4" s="41"/>
    </row>
    <row r="5" spans="1:5" x14ac:dyDescent="0.25">
      <c r="A5" s="15"/>
      <c r="B5" s="11"/>
      <c r="C5" s="11"/>
      <c r="D5" s="11"/>
      <c r="E5" s="11"/>
    </row>
    <row r="6" spans="1:5" x14ac:dyDescent="0.25">
      <c r="A6" s="31" t="s">
        <v>0</v>
      </c>
      <c r="B6" s="31"/>
      <c r="C6" s="31"/>
      <c r="D6" s="31"/>
      <c r="E6" s="31"/>
    </row>
    <row r="7" spans="1:5" x14ac:dyDescent="0.25">
      <c r="A7" s="42" t="s">
        <v>23</v>
      </c>
      <c r="B7" s="42"/>
      <c r="C7" s="42"/>
      <c r="D7" s="42"/>
      <c r="E7" s="42"/>
    </row>
    <row r="8" spans="1:5" x14ac:dyDescent="0.25">
      <c r="A8" s="35" t="s">
        <v>1</v>
      </c>
      <c r="B8" s="35"/>
      <c r="C8" s="35"/>
      <c r="D8" s="35"/>
      <c r="E8" s="35"/>
    </row>
    <row r="9" spans="1:5" x14ac:dyDescent="0.25">
      <c r="A9" s="31" t="s">
        <v>37</v>
      </c>
      <c r="B9" s="31"/>
      <c r="C9" s="31"/>
      <c r="D9" s="31"/>
      <c r="E9" s="31"/>
    </row>
    <row r="10" spans="1:5" ht="25.5" customHeight="1" x14ac:dyDescent="0.25">
      <c r="A10" s="35" t="s">
        <v>14</v>
      </c>
      <c r="B10" s="35"/>
      <c r="C10" s="35"/>
      <c r="D10" s="35"/>
      <c r="E10" s="35"/>
    </row>
    <row r="11" spans="1:5" ht="37.5" customHeight="1" x14ac:dyDescent="0.25">
      <c r="A11" s="31" t="s">
        <v>46</v>
      </c>
      <c r="B11" s="31"/>
      <c r="C11" s="31"/>
      <c r="D11" s="31"/>
      <c r="E11" s="31"/>
    </row>
    <row r="12" spans="1:5" ht="13.5" customHeight="1" x14ac:dyDescent="0.25">
      <c r="A12" s="35" t="s">
        <v>15</v>
      </c>
      <c r="B12" s="35"/>
      <c r="C12" s="35"/>
      <c r="D12" s="35"/>
      <c r="E12" s="35"/>
    </row>
    <row r="13" spans="1:5" ht="21.75" customHeight="1" x14ac:dyDescent="0.25">
      <c r="A13" s="31" t="s">
        <v>47</v>
      </c>
      <c r="B13" s="31"/>
      <c r="C13" s="31"/>
      <c r="D13" s="31"/>
      <c r="E13" s="31"/>
    </row>
    <row r="14" spans="1:5" x14ac:dyDescent="0.25">
      <c r="A14" s="35" t="s">
        <v>2</v>
      </c>
      <c r="B14" s="35"/>
      <c r="C14" s="35"/>
      <c r="D14" s="35"/>
      <c r="E14" s="35"/>
    </row>
    <row r="15" spans="1:5" ht="18.75" customHeight="1" x14ac:dyDescent="0.25">
      <c r="A15" s="31" t="s">
        <v>52</v>
      </c>
      <c r="B15" s="31"/>
      <c r="C15" s="31"/>
      <c r="D15" s="31"/>
      <c r="E15" s="31"/>
    </row>
    <row r="16" spans="1:5" ht="15" customHeight="1" x14ac:dyDescent="0.25">
      <c r="A16" s="35" t="s">
        <v>16</v>
      </c>
      <c r="B16" s="35"/>
      <c r="C16" s="35"/>
      <c r="D16" s="35"/>
      <c r="E16" s="35"/>
    </row>
    <row r="17" spans="1:7" ht="33" customHeight="1" x14ac:dyDescent="0.25">
      <c r="A17" s="31" t="s">
        <v>48</v>
      </c>
      <c r="B17" s="31"/>
      <c r="C17" s="31"/>
      <c r="D17" s="31"/>
      <c r="E17" s="31"/>
    </row>
    <row r="18" spans="1:7" ht="66" customHeight="1" x14ac:dyDescent="0.25">
      <c r="A18" s="31" t="s">
        <v>49</v>
      </c>
      <c r="B18" s="31"/>
      <c r="C18" s="31"/>
      <c r="D18" s="31"/>
      <c r="E18" s="31"/>
    </row>
    <row r="19" spans="1:7" ht="41.25" customHeight="1" x14ac:dyDescent="0.25">
      <c r="A19" s="36" t="s">
        <v>50</v>
      </c>
      <c r="B19" s="36"/>
      <c r="C19" s="36"/>
      <c r="D19" s="36"/>
      <c r="E19" s="36"/>
    </row>
    <row r="20" spans="1:7" ht="135" x14ac:dyDescent="0.25">
      <c r="A20" s="6" t="s">
        <v>7</v>
      </c>
      <c r="B20" s="6" t="s">
        <v>10</v>
      </c>
      <c r="C20" s="6" t="s">
        <v>3</v>
      </c>
      <c r="D20" s="6" t="s">
        <v>9</v>
      </c>
      <c r="E20" s="6" t="s">
        <v>8</v>
      </c>
    </row>
    <row r="21" spans="1:7" ht="45" x14ac:dyDescent="0.25">
      <c r="A21" s="14" t="s">
        <v>35</v>
      </c>
      <c r="B21" s="6" t="s">
        <v>33</v>
      </c>
      <c r="C21" s="6" t="s">
        <v>4</v>
      </c>
      <c r="D21" s="6">
        <v>14.67</v>
      </c>
      <c r="E21" s="8">
        <f>D21*F21*G21</f>
        <v>139031.99099999998</v>
      </c>
      <c r="F21" s="24">
        <v>3159.1</v>
      </c>
      <c r="G21" s="1">
        <v>3</v>
      </c>
    </row>
    <row r="22" spans="1:7" x14ac:dyDescent="0.25">
      <c r="A22" s="7" t="s">
        <v>34</v>
      </c>
      <c r="B22" s="6" t="s">
        <v>21</v>
      </c>
      <c r="C22" s="6" t="s">
        <v>4</v>
      </c>
      <c r="D22" s="6">
        <v>5.42</v>
      </c>
      <c r="E22" s="8">
        <f>D22*F21*G21</f>
        <v>51366.966</v>
      </c>
    </row>
    <row r="23" spans="1:7" ht="30" x14ac:dyDescent="0.25">
      <c r="A23" s="7" t="s">
        <v>38</v>
      </c>
      <c r="B23" s="6" t="s">
        <v>39</v>
      </c>
      <c r="C23" s="6" t="s">
        <v>4</v>
      </c>
      <c r="D23" s="6">
        <v>0</v>
      </c>
      <c r="E23" s="16">
        <v>0</v>
      </c>
    </row>
    <row r="24" spans="1:7" x14ac:dyDescent="0.25">
      <c r="A24" s="7" t="s">
        <v>40</v>
      </c>
      <c r="B24" s="6" t="s">
        <v>29</v>
      </c>
      <c r="C24" s="6" t="s">
        <v>30</v>
      </c>
      <c r="D24" s="6"/>
      <c r="E24" s="8">
        <v>0</v>
      </c>
    </row>
    <row r="25" spans="1:7" x14ac:dyDescent="0.25">
      <c r="A25" s="7" t="s">
        <v>41</v>
      </c>
      <c r="B25" s="6" t="s">
        <v>29</v>
      </c>
      <c r="C25" s="6" t="s">
        <v>30</v>
      </c>
      <c r="D25" s="6"/>
      <c r="E25" s="8">
        <v>13138.65</v>
      </c>
    </row>
    <row r="26" spans="1:7" x14ac:dyDescent="0.25">
      <c r="A26" s="7" t="s">
        <v>42</v>
      </c>
      <c r="B26" s="6" t="s">
        <v>29</v>
      </c>
      <c r="C26" s="6" t="s">
        <v>30</v>
      </c>
      <c r="D26" s="6"/>
      <c r="E26" s="17">
        <v>0</v>
      </c>
    </row>
    <row r="27" spans="1:7" x14ac:dyDescent="0.25">
      <c r="A27" s="7" t="s">
        <v>24</v>
      </c>
      <c r="B27" s="6" t="s">
        <v>29</v>
      </c>
      <c r="C27" s="6" t="s">
        <v>30</v>
      </c>
      <c r="D27" s="6"/>
      <c r="E27" s="8">
        <f>3767.33+1200</f>
        <v>4967.33</v>
      </c>
    </row>
    <row r="28" spans="1:7" x14ac:dyDescent="0.25">
      <c r="A28" s="13"/>
      <c r="B28" s="6"/>
      <c r="C28" s="6"/>
      <c r="D28" s="12"/>
      <c r="E28" s="8"/>
    </row>
    <row r="29" spans="1:7" s="21" customFormat="1" x14ac:dyDescent="0.25">
      <c r="A29" s="18" t="s">
        <v>22</v>
      </c>
      <c r="B29" s="19"/>
      <c r="C29" s="19"/>
      <c r="D29" s="9"/>
      <c r="E29" s="20">
        <f>SUM(E21:E28)</f>
        <v>208504.93699999998</v>
      </c>
    </row>
    <row r="30" spans="1:7" ht="39" customHeight="1" x14ac:dyDescent="0.25">
      <c r="A30" s="37" t="s">
        <v>55</v>
      </c>
      <c r="B30" s="37"/>
      <c r="C30" s="37"/>
      <c r="D30" s="37"/>
      <c r="E30" s="37"/>
    </row>
    <row r="31" spans="1:7" ht="30" customHeight="1" x14ac:dyDescent="0.25">
      <c r="A31" s="31" t="s">
        <v>20</v>
      </c>
      <c r="B31" s="31"/>
      <c r="C31" s="31"/>
      <c r="D31" s="31"/>
      <c r="E31" s="31"/>
    </row>
    <row r="32" spans="1:7" ht="19.5" customHeight="1" x14ac:dyDescent="0.25">
      <c r="A32" s="31" t="s">
        <v>19</v>
      </c>
      <c r="B32" s="31"/>
      <c r="C32" s="31"/>
      <c r="D32" s="31"/>
      <c r="E32" s="31"/>
    </row>
    <row r="33" spans="1:5" ht="27" customHeight="1" x14ac:dyDescent="0.25">
      <c r="A33" s="31" t="s">
        <v>25</v>
      </c>
      <c r="B33" s="31"/>
      <c r="C33" s="31"/>
      <c r="D33" s="31"/>
      <c r="E33" s="31"/>
    </row>
    <row r="34" spans="1:5" x14ac:dyDescent="0.25">
      <c r="A34" s="31" t="s">
        <v>17</v>
      </c>
      <c r="B34" s="31"/>
      <c r="C34" s="31"/>
      <c r="D34" s="31"/>
      <c r="E34" s="31"/>
    </row>
    <row r="35" spans="1:5" x14ac:dyDescent="0.25">
      <c r="A35" s="34" t="s">
        <v>5</v>
      </c>
      <c r="B35" s="34"/>
      <c r="C35" s="34"/>
      <c r="D35" s="34"/>
      <c r="E35" s="34"/>
    </row>
    <row r="36" spans="1:5" x14ac:dyDescent="0.25">
      <c r="A36" s="31" t="s">
        <v>17</v>
      </c>
      <c r="B36" s="31"/>
      <c r="C36" s="31"/>
      <c r="D36" s="31"/>
      <c r="E36" s="31"/>
    </row>
    <row r="37" spans="1:5" x14ac:dyDescent="0.25">
      <c r="A37" s="32" t="s">
        <v>53</v>
      </c>
      <c r="B37" s="32"/>
      <c r="C37" s="32"/>
      <c r="D37" s="32"/>
      <c r="E37" s="22"/>
    </row>
    <row r="38" spans="1:5" x14ac:dyDescent="0.25">
      <c r="B38" s="33" t="s">
        <v>18</v>
      </c>
      <c r="C38" s="33"/>
      <c r="D38" s="33"/>
      <c r="E38" s="23" t="s">
        <v>6</v>
      </c>
    </row>
    <row r="39" spans="1:5" x14ac:dyDescent="0.25">
      <c r="A39" s="15"/>
      <c r="B39" s="15"/>
      <c r="C39" s="15"/>
      <c r="D39" s="15"/>
      <c r="E39" s="15"/>
    </row>
    <row r="40" spans="1:5" x14ac:dyDescent="0.25">
      <c r="A40" s="32" t="s">
        <v>51</v>
      </c>
      <c r="B40" s="32"/>
      <c r="C40" s="32"/>
      <c r="D40" s="32"/>
      <c r="E40" s="22"/>
    </row>
    <row r="41" spans="1:5" x14ac:dyDescent="0.25">
      <c r="B41" s="33" t="s">
        <v>18</v>
      </c>
      <c r="C41" s="33"/>
      <c r="D41" s="33"/>
      <c r="E41" s="23" t="s">
        <v>6</v>
      </c>
    </row>
    <row r="43" spans="1:5" x14ac:dyDescent="0.25">
      <c r="A43" s="21" t="s">
        <v>26</v>
      </c>
    </row>
    <row r="44" spans="1:5" x14ac:dyDescent="0.25">
      <c r="A44" s="1" t="s">
        <v>32</v>
      </c>
      <c r="B44" s="2">
        <v>-22698.240000000002</v>
      </c>
    </row>
    <row r="45" spans="1:5" ht="30" x14ac:dyDescent="0.25">
      <c r="A45" s="3" t="s">
        <v>54</v>
      </c>
      <c r="B45" s="4"/>
    </row>
    <row r="46" spans="1:5" x14ac:dyDescent="0.25">
      <c r="A46" s="1" t="s">
        <v>27</v>
      </c>
      <c r="B46" s="4">
        <v>220049.19</v>
      </c>
    </row>
    <row r="47" spans="1:5" x14ac:dyDescent="0.25">
      <c r="A47" s="3" t="s">
        <v>43</v>
      </c>
      <c r="B47" s="4">
        <f>3*150</f>
        <v>450</v>
      </c>
    </row>
    <row r="48" spans="1:5" x14ac:dyDescent="0.25">
      <c r="A48" s="3" t="s">
        <v>36</v>
      </c>
      <c r="B48" s="4">
        <f>3*200</f>
        <v>600</v>
      </c>
    </row>
    <row r="49" spans="1:2" ht="30" x14ac:dyDescent="0.25">
      <c r="A49" s="3" t="s">
        <v>31</v>
      </c>
      <c r="B49" s="4">
        <f>E29</f>
        <v>208504.93699999998</v>
      </c>
    </row>
    <row r="50" spans="1:2" x14ac:dyDescent="0.25">
      <c r="A50" s="21" t="s">
        <v>28</v>
      </c>
      <c r="B50" s="5">
        <f>B44+B46+B47+B48-B49</f>
        <v>-10103.986999999965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5" zoomScaleSheetLayoutView="100" workbookViewId="0">
      <selection activeCell="B54" sqref="B5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8" t="s">
        <v>11</v>
      </c>
      <c r="B1" s="38"/>
      <c r="C1" s="38"/>
      <c r="D1" s="38"/>
      <c r="E1" s="38"/>
    </row>
    <row r="2" spans="1:5" ht="32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39" t="s">
        <v>56</v>
      </c>
      <c r="B3" s="39"/>
      <c r="C3" s="39"/>
      <c r="D3" s="39"/>
      <c r="E3" s="39"/>
    </row>
    <row r="4" spans="1:5" ht="15.6" customHeight="1" x14ac:dyDescent="0.25">
      <c r="A4" s="10" t="s">
        <v>13</v>
      </c>
      <c r="B4" s="11"/>
      <c r="C4" s="11"/>
      <c r="D4" s="41" t="s">
        <v>57</v>
      </c>
      <c r="E4" s="41"/>
    </row>
    <row r="5" spans="1:5" x14ac:dyDescent="0.25">
      <c r="A5" s="15"/>
      <c r="B5" s="11"/>
      <c r="C5" s="11"/>
      <c r="D5" s="11"/>
      <c r="E5" s="11"/>
    </row>
    <row r="6" spans="1:5" x14ac:dyDescent="0.25">
      <c r="A6" s="31" t="s">
        <v>0</v>
      </c>
      <c r="B6" s="31"/>
      <c r="C6" s="31"/>
      <c r="D6" s="31"/>
      <c r="E6" s="31"/>
    </row>
    <row r="7" spans="1:5" x14ac:dyDescent="0.25">
      <c r="A7" s="42" t="s">
        <v>23</v>
      </c>
      <c r="B7" s="42"/>
      <c r="C7" s="42"/>
      <c r="D7" s="42"/>
      <c r="E7" s="42"/>
    </row>
    <row r="8" spans="1:5" x14ac:dyDescent="0.25">
      <c r="A8" s="35" t="s">
        <v>1</v>
      </c>
      <c r="B8" s="35"/>
      <c r="C8" s="35"/>
      <c r="D8" s="35"/>
      <c r="E8" s="35"/>
    </row>
    <row r="9" spans="1:5" x14ac:dyDescent="0.25">
      <c r="A9" s="31" t="s">
        <v>37</v>
      </c>
      <c r="B9" s="31"/>
      <c r="C9" s="31"/>
      <c r="D9" s="31"/>
      <c r="E9" s="31"/>
    </row>
    <row r="10" spans="1:5" ht="25.5" customHeight="1" x14ac:dyDescent="0.25">
      <c r="A10" s="35" t="s">
        <v>14</v>
      </c>
      <c r="B10" s="35"/>
      <c r="C10" s="35"/>
      <c r="D10" s="35"/>
      <c r="E10" s="35"/>
    </row>
    <row r="11" spans="1:5" ht="37.5" customHeight="1" x14ac:dyDescent="0.25">
      <c r="A11" s="31" t="s">
        <v>46</v>
      </c>
      <c r="B11" s="31"/>
      <c r="C11" s="31"/>
      <c r="D11" s="31"/>
      <c r="E11" s="31"/>
    </row>
    <row r="12" spans="1:5" ht="13.5" customHeight="1" x14ac:dyDescent="0.25">
      <c r="A12" s="35" t="s">
        <v>15</v>
      </c>
      <c r="B12" s="35"/>
      <c r="C12" s="35"/>
      <c r="D12" s="35"/>
      <c r="E12" s="35"/>
    </row>
    <row r="13" spans="1:5" ht="21.75" customHeight="1" x14ac:dyDescent="0.25">
      <c r="A13" s="31" t="s">
        <v>47</v>
      </c>
      <c r="B13" s="31"/>
      <c r="C13" s="31"/>
      <c r="D13" s="31"/>
      <c r="E13" s="31"/>
    </row>
    <row r="14" spans="1:5" x14ac:dyDescent="0.25">
      <c r="A14" s="35" t="s">
        <v>2</v>
      </c>
      <c r="B14" s="35"/>
      <c r="C14" s="35"/>
      <c r="D14" s="35"/>
      <c r="E14" s="35"/>
    </row>
    <row r="15" spans="1:5" ht="18.75" customHeight="1" x14ac:dyDescent="0.25">
      <c r="A15" s="31" t="s">
        <v>52</v>
      </c>
      <c r="B15" s="31"/>
      <c r="C15" s="31"/>
      <c r="D15" s="31"/>
      <c r="E15" s="31"/>
    </row>
    <row r="16" spans="1:5" ht="15" customHeight="1" x14ac:dyDescent="0.25">
      <c r="A16" s="35" t="s">
        <v>16</v>
      </c>
      <c r="B16" s="35"/>
      <c r="C16" s="35"/>
      <c r="D16" s="35"/>
      <c r="E16" s="35"/>
    </row>
    <row r="17" spans="1:7" ht="33" customHeight="1" x14ac:dyDescent="0.25">
      <c r="A17" s="31" t="s">
        <v>48</v>
      </c>
      <c r="B17" s="31"/>
      <c r="C17" s="31"/>
      <c r="D17" s="31"/>
      <c r="E17" s="31"/>
    </row>
    <row r="18" spans="1:7" ht="66" customHeight="1" x14ac:dyDescent="0.25">
      <c r="A18" s="31" t="s">
        <v>49</v>
      </c>
      <c r="B18" s="31"/>
      <c r="C18" s="31"/>
      <c r="D18" s="31"/>
      <c r="E18" s="31"/>
    </row>
    <row r="19" spans="1:7" ht="41.25" customHeight="1" x14ac:dyDescent="0.25">
      <c r="A19" s="36" t="s">
        <v>50</v>
      </c>
      <c r="B19" s="36"/>
      <c r="C19" s="36"/>
      <c r="D19" s="36"/>
      <c r="E19" s="36"/>
    </row>
    <row r="20" spans="1:7" ht="135" x14ac:dyDescent="0.25">
      <c r="A20" s="6" t="s">
        <v>7</v>
      </c>
      <c r="B20" s="6" t="s">
        <v>10</v>
      </c>
      <c r="C20" s="6" t="s">
        <v>3</v>
      </c>
      <c r="D20" s="6" t="s">
        <v>9</v>
      </c>
      <c r="E20" s="6" t="s">
        <v>8</v>
      </c>
    </row>
    <row r="21" spans="1:7" ht="45" x14ac:dyDescent="0.25">
      <c r="A21" s="14" t="s">
        <v>35</v>
      </c>
      <c r="B21" s="6" t="s">
        <v>33</v>
      </c>
      <c r="C21" s="6" t="s">
        <v>4</v>
      </c>
      <c r="D21" s="6">
        <v>14.67</v>
      </c>
      <c r="E21" s="8">
        <f>D21*F21*G21</f>
        <v>139031.99099999998</v>
      </c>
      <c r="F21" s="24">
        <v>3159.1</v>
      </c>
      <c r="G21" s="1">
        <v>3</v>
      </c>
    </row>
    <row r="22" spans="1:7" x14ac:dyDescent="0.25">
      <c r="A22" s="7" t="s">
        <v>34</v>
      </c>
      <c r="B22" s="6" t="s">
        <v>21</v>
      </c>
      <c r="C22" s="6" t="s">
        <v>4</v>
      </c>
      <c r="D22" s="6">
        <v>5.42</v>
      </c>
      <c r="E22" s="8">
        <f>D22*F21*G21</f>
        <v>51366.966</v>
      </c>
    </row>
    <row r="23" spans="1:7" ht="30" x14ac:dyDescent="0.25">
      <c r="A23" s="7" t="s">
        <v>38</v>
      </c>
      <c r="B23" s="6" t="s">
        <v>39</v>
      </c>
      <c r="C23" s="6" t="s">
        <v>4</v>
      </c>
      <c r="D23" s="6">
        <v>0</v>
      </c>
      <c r="E23" s="16">
        <v>0</v>
      </c>
    </row>
    <row r="24" spans="1:7" x14ac:dyDescent="0.25">
      <c r="A24" s="7" t="s">
        <v>40</v>
      </c>
      <c r="B24" s="6" t="s">
        <v>58</v>
      </c>
      <c r="C24" s="6" t="s">
        <v>30</v>
      </c>
      <c r="D24" s="6"/>
      <c r="E24" s="8">
        <v>0</v>
      </c>
    </row>
    <row r="25" spans="1:7" x14ac:dyDescent="0.25">
      <c r="A25" s="7" t="s">
        <v>41</v>
      </c>
      <c r="B25" s="6" t="s">
        <v>58</v>
      </c>
      <c r="C25" s="6" t="s">
        <v>30</v>
      </c>
      <c r="D25" s="6"/>
      <c r="E25" s="8">
        <v>12314.15</v>
      </c>
    </row>
    <row r="26" spans="1:7" x14ac:dyDescent="0.25">
      <c r="A26" s="7" t="s">
        <v>42</v>
      </c>
      <c r="B26" s="6" t="s">
        <v>58</v>
      </c>
      <c r="C26" s="6" t="s">
        <v>30</v>
      </c>
      <c r="D26" s="6"/>
      <c r="E26" s="17">
        <v>0</v>
      </c>
    </row>
    <row r="27" spans="1:7" x14ac:dyDescent="0.25">
      <c r="A27" s="7" t="s">
        <v>24</v>
      </c>
      <c r="B27" s="6" t="s">
        <v>58</v>
      </c>
      <c r="C27" s="6" t="s">
        <v>30</v>
      </c>
      <c r="D27" s="6"/>
      <c r="E27" s="8">
        <f>8480.95+3190.04</f>
        <v>11670.990000000002</v>
      </c>
    </row>
    <row r="28" spans="1:7" x14ac:dyDescent="0.25">
      <c r="A28" s="7" t="s">
        <v>62</v>
      </c>
      <c r="B28" s="6" t="s">
        <v>64</v>
      </c>
      <c r="C28" s="6" t="s">
        <v>67</v>
      </c>
      <c r="D28" s="6">
        <v>11.6</v>
      </c>
      <c r="E28" s="17">
        <f>D28*235.95</f>
        <v>2737.02</v>
      </c>
    </row>
    <row r="29" spans="1:7" x14ac:dyDescent="0.25">
      <c r="A29" s="7" t="s">
        <v>68</v>
      </c>
      <c r="B29" s="6" t="s">
        <v>65</v>
      </c>
      <c r="C29" s="6" t="s">
        <v>30</v>
      </c>
      <c r="D29" s="6">
        <v>16</v>
      </c>
      <c r="E29" s="17">
        <f>D29*235.95</f>
        <v>3775.2</v>
      </c>
    </row>
    <row r="30" spans="1:7" x14ac:dyDescent="0.25">
      <c r="A30" s="7" t="s">
        <v>63</v>
      </c>
      <c r="B30" s="6" t="s">
        <v>66</v>
      </c>
      <c r="C30" s="6" t="s">
        <v>67</v>
      </c>
      <c r="D30" s="6">
        <v>2</v>
      </c>
      <c r="E30" s="17">
        <f t="shared" ref="E30" si="0">D30*235.95</f>
        <v>471.9</v>
      </c>
    </row>
    <row r="31" spans="1:7" x14ac:dyDescent="0.25">
      <c r="A31" s="13"/>
      <c r="B31" s="6"/>
      <c r="C31" s="6"/>
      <c r="D31" s="12"/>
      <c r="E31" s="8"/>
    </row>
    <row r="32" spans="1:7" s="21" customFormat="1" x14ac:dyDescent="0.25">
      <c r="A32" s="18" t="s">
        <v>22</v>
      </c>
      <c r="B32" s="19"/>
      <c r="C32" s="19"/>
      <c r="D32" s="9"/>
      <c r="E32" s="20">
        <f>SUM(E21:E31)</f>
        <v>221368.21699999998</v>
      </c>
    </row>
    <row r="33" spans="1:5" ht="39" customHeight="1" x14ac:dyDescent="0.25">
      <c r="A33" s="37" t="s">
        <v>69</v>
      </c>
      <c r="B33" s="37"/>
      <c r="C33" s="37"/>
      <c r="D33" s="37"/>
      <c r="E33" s="37"/>
    </row>
    <row r="34" spans="1:5" ht="30" customHeight="1" x14ac:dyDescent="0.25">
      <c r="A34" s="31" t="s">
        <v>20</v>
      </c>
      <c r="B34" s="31"/>
      <c r="C34" s="31"/>
      <c r="D34" s="31"/>
      <c r="E34" s="31"/>
    </row>
    <row r="35" spans="1:5" ht="19.5" customHeight="1" x14ac:dyDescent="0.25">
      <c r="A35" s="31" t="s">
        <v>19</v>
      </c>
      <c r="B35" s="31"/>
      <c r="C35" s="31"/>
      <c r="D35" s="31"/>
      <c r="E35" s="31"/>
    </row>
    <row r="36" spans="1:5" ht="27" customHeight="1" x14ac:dyDescent="0.25">
      <c r="A36" s="31" t="s">
        <v>25</v>
      </c>
      <c r="B36" s="31"/>
      <c r="C36" s="31"/>
      <c r="D36" s="31"/>
      <c r="E36" s="31"/>
    </row>
    <row r="37" spans="1:5" x14ac:dyDescent="0.25">
      <c r="A37" s="31" t="s">
        <v>17</v>
      </c>
      <c r="B37" s="31"/>
      <c r="C37" s="31"/>
      <c r="D37" s="31"/>
      <c r="E37" s="31"/>
    </row>
    <row r="38" spans="1:5" x14ac:dyDescent="0.25">
      <c r="A38" s="34" t="s">
        <v>5</v>
      </c>
      <c r="B38" s="34"/>
      <c r="C38" s="34"/>
      <c r="D38" s="34"/>
      <c r="E38" s="34"/>
    </row>
    <row r="39" spans="1:5" x14ac:dyDescent="0.25">
      <c r="A39" s="31" t="s">
        <v>17</v>
      </c>
      <c r="B39" s="31"/>
      <c r="C39" s="31"/>
      <c r="D39" s="31"/>
      <c r="E39" s="31"/>
    </row>
    <row r="40" spans="1:5" x14ac:dyDescent="0.25">
      <c r="A40" s="32" t="s">
        <v>53</v>
      </c>
      <c r="B40" s="32"/>
      <c r="C40" s="32"/>
      <c r="D40" s="32"/>
      <c r="E40" s="22"/>
    </row>
    <row r="41" spans="1:5" x14ac:dyDescent="0.25">
      <c r="B41" s="33" t="s">
        <v>18</v>
      </c>
      <c r="C41" s="33"/>
      <c r="D41" s="33"/>
      <c r="E41" s="25" t="s">
        <v>6</v>
      </c>
    </row>
    <row r="42" spans="1:5" x14ac:dyDescent="0.25">
      <c r="A42" s="15"/>
      <c r="B42" s="15"/>
      <c r="C42" s="15"/>
      <c r="D42" s="15"/>
      <c r="E42" s="15"/>
    </row>
    <row r="43" spans="1:5" x14ac:dyDescent="0.25">
      <c r="A43" s="32" t="s">
        <v>51</v>
      </c>
      <c r="B43" s="32"/>
      <c r="C43" s="32"/>
      <c r="D43" s="32"/>
      <c r="E43" s="22"/>
    </row>
    <row r="44" spans="1:5" x14ac:dyDescent="0.25">
      <c r="B44" s="33" t="s">
        <v>18</v>
      </c>
      <c r="C44" s="33"/>
      <c r="D44" s="33"/>
      <c r="E44" s="25" t="s">
        <v>6</v>
      </c>
    </row>
    <row r="46" spans="1:5" x14ac:dyDescent="0.25">
      <c r="A46" s="21" t="s">
        <v>26</v>
      </c>
    </row>
    <row r="47" spans="1:5" x14ac:dyDescent="0.25">
      <c r="A47" s="1" t="s">
        <v>32</v>
      </c>
      <c r="B47" s="2">
        <f>'1кв'!B50</f>
        <v>-10103.986999999965</v>
      </c>
    </row>
    <row r="48" spans="1:5" x14ac:dyDescent="0.25">
      <c r="A48" s="26" t="s">
        <v>70</v>
      </c>
      <c r="B48" s="4"/>
    </row>
    <row r="49" spans="1:2" x14ac:dyDescent="0.25">
      <c r="A49" s="1" t="s">
        <v>27</v>
      </c>
      <c r="B49" s="4">
        <v>212800.61</v>
      </c>
    </row>
    <row r="50" spans="1:2" x14ac:dyDescent="0.25">
      <c r="A50" s="26" t="s">
        <v>43</v>
      </c>
      <c r="B50" s="4">
        <f>3*150</f>
        <v>450</v>
      </c>
    </row>
    <row r="51" spans="1:2" x14ac:dyDescent="0.25">
      <c r="A51" s="26" t="s">
        <v>36</v>
      </c>
      <c r="B51" s="4">
        <f>3*200</f>
        <v>600</v>
      </c>
    </row>
    <row r="52" spans="1:2" ht="30" x14ac:dyDescent="0.25">
      <c r="A52" s="26" t="s">
        <v>31</v>
      </c>
      <c r="B52" s="4">
        <f>E32</f>
        <v>221368.21699999998</v>
      </c>
    </row>
    <row r="53" spans="1:2" x14ac:dyDescent="0.25">
      <c r="A53" s="21" t="s">
        <v>28</v>
      </c>
      <c r="B53" s="5">
        <f>B47+B49+B50+B51-B52</f>
        <v>-17621.593999999954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8" t="s">
        <v>11</v>
      </c>
      <c r="B1" s="38"/>
      <c r="C1" s="38"/>
      <c r="D1" s="38"/>
      <c r="E1" s="38"/>
    </row>
    <row r="2" spans="1:5" ht="32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39" t="s">
        <v>59</v>
      </c>
      <c r="B3" s="39"/>
      <c r="C3" s="39"/>
      <c r="D3" s="39"/>
      <c r="E3" s="39"/>
    </row>
    <row r="4" spans="1:5" ht="15.6" customHeight="1" x14ac:dyDescent="0.25">
      <c r="A4" s="10" t="s">
        <v>13</v>
      </c>
      <c r="B4" s="11"/>
      <c r="C4" s="11"/>
      <c r="D4" s="41" t="s">
        <v>60</v>
      </c>
      <c r="E4" s="41"/>
    </row>
    <row r="5" spans="1:5" x14ac:dyDescent="0.25">
      <c r="A5" s="15"/>
      <c r="B5" s="11"/>
      <c r="C5" s="11"/>
      <c r="D5" s="11"/>
      <c r="E5" s="11"/>
    </row>
    <row r="6" spans="1:5" x14ac:dyDescent="0.25">
      <c r="A6" s="31" t="s">
        <v>0</v>
      </c>
      <c r="B6" s="31"/>
      <c r="C6" s="31"/>
      <c r="D6" s="31"/>
      <c r="E6" s="31"/>
    </row>
    <row r="7" spans="1:5" x14ac:dyDescent="0.25">
      <c r="A7" s="42" t="s">
        <v>23</v>
      </c>
      <c r="B7" s="42"/>
      <c r="C7" s="42"/>
      <c r="D7" s="42"/>
      <c r="E7" s="42"/>
    </row>
    <row r="8" spans="1:5" x14ac:dyDescent="0.25">
      <c r="A8" s="35" t="s">
        <v>1</v>
      </c>
      <c r="B8" s="35"/>
      <c r="C8" s="35"/>
      <c r="D8" s="35"/>
      <c r="E8" s="35"/>
    </row>
    <row r="9" spans="1:5" x14ac:dyDescent="0.25">
      <c r="A9" s="31" t="s">
        <v>37</v>
      </c>
      <c r="B9" s="31"/>
      <c r="C9" s="31"/>
      <c r="D9" s="31"/>
      <c r="E9" s="31"/>
    </row>
    <row r="10" spans="1:5" ht="25.5" customHeight="1" x14ac:dyDescent="0.25">
      <c r="A10" s="35" t="s">
        <v>14</v>
      </c>
      <c r="B10" s="35"/>
      <c r="C10" s="35"/>
      <c r="D10" s="35"/>
      <c r="E10" s="35"/>
    </row>
    <row r="11" spans="1:5" ht="37.5" customHeight="1" x14ac:dyDescent="0.25">
      <c r="A11" s="31" t="s">
        <v>46</v>
      </c>
      <c r="B11" s="31"/>
      <c r="C11" s="31"/>
      <c r="D11" s="31"/>
      <c r="E11" s="31"/>
    </row>
    <row r="12" spans="1:5" ht="13.5" customHeight="1" x14ac:dyDescent="0.25">
      <c r="A12" s="35" t="s">
        <v>15</v>
      </c>
      <c r="B12" s="35"/>
      <c r="C12" s="35"/>
      <c r="D12" s="35"/>
      <c r="E12" s="35"/>
    </row>
    <row r="13" spans="1:5" ht="21.75" customHeight="1" x14ac:dyDescent="0.25">
      <c r="A13" s="31" t="s">
        <v>47</v>
      </c>
      <c r="B13" s="31"/>
      <c r="C13" s="31"/>
      <c r="D13" s="31"/>
      <c r="E13" s="31"/>
    </row>
    <row r="14" spans="1:5" x14ac:dyDescent="0.25">
      <c r="A14" s="35" t="s">
        <v>2</v>
      </c>
      <c r="B14" s="35"/>
      <c r="C14" s="35"/>
      <c r="D14" s="35"/>
      <c r="E14" s="35"/>
    </row>
    <row r="15" spans="1:5" ht="18.75" customHeight="1" x14ac:dyDescent="0.25">
      <c r="A15" s="31" t="s">
        <v>52</v>
      </c>
      <c r="B15" s="31"/>
      <c r="C15" s="31"/>
      <c r="D15" s="31"/>
      <c r="E15" s="31"/>
    </row>
    <row r="16" spans="1:5" ht="15" customHeight="1" x14ac:dyDescent="0.25">
      <c r="A16" s="35" t="s">
        <v>16</v>
      </c>
      <c r="B16" s="35"/>
      <c r="C16" s="35"/>
      <c r="D16" s="35"/>
      <c r="E16" s="35"/>
    </row>
    <row r="17" spans="1:7" ht="33" customHeight="1" x14ac:dyDescent="0.25">
      <c r="A17" s="31" t="s">
        <v>48</v>
      </c>
      <c r="B17" s="31"/>
      <c r="C17" s="31"/>
      <c r="D17" s="31"/>
      <c r="E17" s="31"/>
    </row>
    <row r="18" spans="1:7" ht="66" customHeight="1" x14ac:dyDescent="0.25">
      <c r="A18" s="31" t="s">
        <v>49</v>
      </c>
      <c r="B18" s="31"/>
      <c r="C18" s="31"/>
      <c r="D18" s="31"/>
      <c r="E18" s="31"/>
    </row>
    <row r="19" spans="1:7" ht="41.25" customHeight="1" x14ac:dyDescent="0.25">
      <c r="A19" s="36" t="s">
        <v>50</v>
      </c>
      <c r="B19" s="36"/>
      <c r="C19" s="36"/>
      <c r="D19" s="36"/>
      <c r="E19" s="36"/>
    </row>
    <row r="20" spans="1:7" ht="135" x14ac:dyDescent="0.25">
      <c r="A20" s="6" t="s">
        <v>7</v>
      </c>
      <c r="B20" s="6" t="s">
        <v>10</v>
      </c>
      <c r="C20" s="6" t="s">
        <v>3</v>
      </c>
      <c r="D20" s="6" t="s">
        <v>9</v>
      </c>
      <c r="E20" s="6" t="s">
        <v>8</v>
      </c>
    </row>
    <row r="21" spans="1:7" ht="45" x14ac:dyDescent="0.25">
      <c r="A21" s="14" t="s">
        <v>35</v>
      </c>
      <c r="B21" s="6" t="s">
        <v>33</v>
      </c>
      <c r="C21" s="6" t="s">
        <v>4</v>
      </c>
      <c r="D21" s="6">
        <v>16.420000000000002</v>
      </c>
      <c r="E21" s="8">
        <f>D21*F21*G21</f>
        <v>155617.266</v>
      </c>
      <c r="F21" s="24">
        <v>3159.1</v>
      </c>
      <c r="G21" s="1">
        <v>3</v>
      </c>
    </row>
    <row r="22" spans="1:7" x14ac:dyDescent="0.25">
      <c r="A22" s="7" t="s">
        <v>34</v>
      </c>
      <c r="B22" s="6" t="s">
        <v>21</v>
      </c>
      <c r="C22" s="6" t="s">
        <v>4</v>
      </c>
      <c r="D22" s="6">
        <v>6.06</v>
      </c>
      <c r="E22" s="8">
        <f>D22*F21*G21</f>
        <v>57432.437999999995</v>
      </c>
    </row>
    <row r="23" spans="1:7" ht="30" x14ac:dyDescent="0.25">
      <c r="A23" s="7" t="s">
        <v>38</v>
      </c>
      <c r="B23" s="6" t="s">
        <v>39</v>
      </c>
      <c r="C23" s="6" t="s">
        <v>4</v>
      </c>
      <c r="D23" s="6">
        <v>0</v>
      </c>
      <c r="E23" s="16">
        <v>0</v>
      </c>
    </row>
    <row r="24" spans="1:7" x14ac:dyDescent="0.25">
      <c r="A24" s="7" t="s">
        <v>40</v>
      </c>
      <c r="B24" s="6" t="s">
        <v>61</v>
      </c>
      <c r="C24" s="6" t="s">
        <v>30</v>
      </c>
      <c r="D24" s="6"/>
      <c r="E24" s="8">
        <v>0</v>
      </c>
    </row>
    <row r="25" spans="1:7" x14ac:dyDescent="0.25">
      <c r="A25" s="7" t="s">
        <v>41</v>
      </c>
      <c r="B25" s="6" t="s">
        <v>61</v>
      </c>
      <c r="C25" s="6" t="s">
        <v>30</v>
      </c>
      <c r="D25" s="6"/>
      <c r="E25" s="8">
        <v>16388.150000000001</v>
      </c>
    </row>
    <row r="26" spans="1:7" x14ac:dyDescent="0.25">
      <c r="A26" s="7" t="s">
        <v>42</v>
      </c>
      <c r="B26" s="6" t="s">
        <v>61</v>
      </c>
      <c r="C26" s="6" t="s">
        <v>30</v>
      </c>
      <c r="D26" s="6"/>
      <c r="E26" s="17">
        <v>0</v>
      </c>
    </row>
    <row r="27" spans="1:7" x14ac:dyDescent="0.25">
      <c r="A27" s="7" t="s">
        <v>24</v>
      </c>
      <c r="B27" s="6" t="s">
        <v>61</v>
      </c>
      <c r="C27" s="6" t="s">
        <v>30</v>
      </c>
      <c r="D27" s="6"/>
      <c r="E27" s="8">
        <v>7715.84</v>
      </c>
    </row>
    <row r="28" spans="1:7" x14ac:dyDescent="0.25">
      <c r="A28" s="29" t="s">
        <v>74</v>
      </c>
      <c r="B28" s="30" t="s">
        <v>72</v>
      </c>
      <c r="C28" s="6" t="s">
        <v>67</v>
      </c>
      <c r="D28" s="6">
        <v>28</v>
      </c>
      <c r="E28" s="17">
        <f>D28*260.07</f>
        <v>7281.96</v>
      </c>
    </row>
    <row r="29" spans="1:7" x14ac:dyDescent="0.25">
      <c r="A29" s="29" t="s">
        <v>71</v>
      </c>
      <c r="B29" s="30" t="s">
        <v>73</v>
      </c>
      <c r="C29" s="6" t="s">
        <v>67</v>
      </c>
      <c r="D29" s="6">
        <v>1.5</v>
      </c>
      <c r="E29" s="17">
        <f>D29*260.07</f>
        <v>390.10500000000002</v>
      </c>
    </row>
    <row r="30" spans="1:7" x14ac:dyDescent="0.25">
      <c r="A30" s="7"/>
      <c r="B30" s="6"/>
      <c r="C30" s="6"/>
      <c r="D30" s="6"/>
      <c r="E30" s="17"/>
    </row>
    <row r="31" spans="1:7" s="21" customFormat="1" x14ac:dyDescent="0.25">
      <c r="A31" s="18" t="s">
        <v>22</v>
      </c>
      <c r="B31" s="19"/>
      <c r="C31" s="19"/>
      <c r="D31" s="9"/>
      <c r="E31" s="20">
        <f>SUM(E21:E30)</f>
        <v>244825.75899999999</v>
      </c>
    </row>
    <row r="32" spans="1:7" ht="39" customHeight="1" x14ac:dyDescent="0.25">
      <c r="A32" s="37" t="s">
        <v>75</v>
      </c>
      <c r="B32" s="37"/>
      <c r="C32" s="37"/>
      <c r="D32" s="37"/>
      <c r="E32" s="37"/>
    </row>
    <row r="33" spans="1:5" ht="30" customHeight="1" x14ac:dyDescent="0.25">
      <c r="A33" s="31" t="s">
        <v>20</v>
      </c>
      <c r="B33" s="31"/>
      <c r="C33" s="31"/>
      <c r="D33" s="31"/>
      <c r="E33" s="31"/>
    </row>
    <row r="34" spans="1:5" ht="19.5" customHeight="1" x14ac:dyDescent="0.25">
      <c r="A34" s="31" t="s">
        <v>19</v>
      </c>
      <c r="B34" s="31"/>
      <c r="C34" s="31"/>
      <c r="D34" s="31"/>
      <c r="E34" s="31"/>
    </row>
    <row r="35" spans="1:5" ht="27" customHeight="1" x14ac:dyDescent="0.25">
      <c r="A35" s="31" t="s">
        <v>25</v>
      </c>
      <c r="B35" s="31"/>
      <c r="C35" s="31"/>
      <c r="D35" s="31"/>
      <c r="E35" s="31"/>
    </row>
    <row r="36" spans="1:5" x14ac:dyDescent="0.25">
      <c r="A36" s="31" t="s">
        <v>17</v>
      </c>
      <c r="B36" s="31"/>
      <c r="C36" s="31"/>
      <c r="D36" s="31"/>
      <c r="E36" s="31"/>
    </row>
    <row r="37" spans="1:5" x14ac:dyDescent="0.25">
      <c r="A37" s="34" t="s">
        <v>5</v>
      </c>
      <c r="B37" s="34"/>
      <c r="C37" s="34"/>
      <c r="D37" s="34"/>
      <c r="E37" s="34"/>
    </row>
    <row r="38" spans="1:5" x14ac:dyDescent="0.25">
      <c r="A38" s="31" t="s">
        <v>17</v>
      </c>
      <c r="B38" s="31"/>
      <c r="C38" s="31"/>
      <c r="D38" s="31"/>
      <c r="E38" s="31"/>
    </row>
    <row r="39" spans="1:5" x14ac:dyDescent="0.25">
      <c r="A39" s="32" t="s">
        <v>53</v>
      </c>
      <c r="B39" s="32"/>
      <c r="C39" s="32"/>
      <c r="D39" s="32"/>
      <c r="E39" s="22"/>
    </row>
    <row r="40" spans="1:5" x14ac:dyDescent="0.25">
      <c r="B40" s="33" t="s">
        <v>18</v>
      </c>
      <c r="C40" s="33"/>
      <c r="D40" s="33"/>
      <c r="E40" s="25" t="s">
        <v>6</v>
      </c>
    </row>
    <row r="41" spans="1:5" x14ac:dyDescent="0.25">
      <c r="A41" s="15"/>
      <c r="B41" s="15"/>
      <c r="C41" s="15"/>
      <c r="D41" s="15"/>
      <c r="E41" s="15"/>
    </row>
    <row r="42" spans="1:5" x14ac:dyDescent="0.25">
      <c r="A42" s="32" t="s">
        <v>51</v>
      </c>
      <c r="B42" s="32"/>
      <c r="C42" s="32"/>
      <c r="D42" s="32"/>
      <c r="E42" s="22"/>
    </row>
    <row r="43" spans="1:5" x14ac:dyDescent="0.25">
      <c r="B43" s="33" t="s">
        <v>18</v>
      </c>
      <c r="C43" s="33"/>
      <c r="D43" s="33"/>
      <c r="E43" s="25" t="s">
        <v>6</v>
      </c>
    </row>
    <row r="45" spans="1:5" x14ac:dyDescent="0.25">
      <c r="A45" s="21" t="s">
        <v>26</v>
      </c>
    </row>
    <row r="46" spans="1:5" x14ac:dyDescent="0.25">
      <c r="A46" s="1" t="s">
        <v>32</v>
      </c>
      <c r="B46" s="2">
        <f>'2кв'!B53</f>
        <v>-17621.593999999954</v>
      </c>
    </row>
    <row r="47" spans="1:5" ht="30" x14ac:dyDescent="0.25">
      <c r="A47" s="26" t="s">
        <v>76</v>
      </c>
      <c r="B47" s="4"/>
    </row>
    <row r="48" spans="1:5" x14ac:dyDescent="0.25">
      <c r="A48" s="1" t="s">
        <v>27</v>
      </c>
      <c r="B48" s="4">
        <v>237043.03</v>
      </c>
    </row>
    <row r="49" spans="1:2" x14ac:dyDescent="0.25">
      <c r="A49" s="26" t="s">
        <v>43</v>
      </c>
      <c r="B49" s="4">
        <f>3*150</f>
        <v>450</v>
      </c>
    </row>
    <row r="50" spans="1:2" x14ac:dyDescent="0.25">
      <c r="A50" s="26" t="s">
        <v>36</v>
      </c>
      <c r="B50" s="4">
        <f>3*200</f>
        <v>600</v>
      </c>
    </row>
    <row r="51" spans="1:2" ht="30" x14ac:dyDescent="0.25">
      <c r="A51" s="26" t="s">
        <v>31</v>
      </c>
      <c r="B51" s="4">
        <f>E31</f>
        <v>244825.75899999999</v>
      </c>
    </row>
    <row r="52" spans="1:2" x14ac:dyDescent="0.25">
      <c r="A52" s="21" t="s">
        <v>28</v>
      </c>
      <c r="B52" s="5">
        <f>B46+B48+B49+B50-B51</f>
        <v>-24354.322999999946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0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8" t="s">
        <v>11</v>
      </c>
      <c r="B1" s="38"/>
      <c r="C1" s="38"/>
      <c r="D1" s="38"/>
      <c r="E1" s="38"/>
    </row>
    <row r="2" spans="1:5" ht="32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39" t="s">
        <v>108</v>
      </c>
      <c r="B3" s="39"/>
      <c r="C3" s="39"/>
      <c r="D3" s="39"/>
      <c r="E3" s="39"/>
    </row>
    <row r="4" spans="1:5" ht="15.6" customHeight="1" x14ac:dyDescent="0.25">
      <c r="A4" s="10" t="s">
        <v>13</v>
      </c>
      <c r="B4" s="11"/>
      <c r="C4" s="11"/>
      <c r="D4" s="79"/>
      <c r="E4" s="79" t="s">
        <v>109</v>
      </c>
    </row>
    <row r="5" spans="1:5" x14ac:dyDescent="0.25">
      <c r="A5" s="15"/>
      <c r="B5" s="11"/>
      <c r="C5" s="11"/>
      <c r="D5" s="11"/>
      <c r="E5" s="11"/>
    </row>
    <row r="6" spans="1:5" x14ac:dyDescent="0.25">
      <c r="A6" s="31" t="s">
        <v>0</v>
      </c>
      <c r="B6" s="31"/>
      <c r="C6" s="31"/>
      <c r="D6" s="31"/>
      <c r="E6" s="31"/>
    </row>
    <row r="7" spans="1:5" x14ac:dyDescent="0.25">
      <c r="A7" s="42" t="s">
        <v>23</v>
      </c>
      <c r="B7" s="42"/>
      <c r="C7" s="42"/>
      <c r="D7" s="42"/>
      <c r="E7" s="42"/>
    </row>
    <row r="8" spans="1:5" x14ac:dyDescent="0.25">
      <c r="A8" s="35" t="s">
        <v>1</v>
      </c>
      <c r="B8" s="35"/>
      <c r="C8" s="35"/>
      <c r="D8" s="35"/>
      <c r="E8" s="35"/>
    </row>
    <row r="9" spans="1:5" x14ac:dyDescent="0.25">
      <c r="A9" s="31" t="s">
        <v>37</v>
      </c>
      <c r="B9" s="31"/>
      <c r="C9" s="31"/>
      <c r="D9" s="31"/>
      <c r="E9" s="31"/>
    </row>
    <row r="10" spans="1:5" ht="25.5" customHeight="1" x14ac:dyDescent="0.25">
      <c r="A10" s="35" t="s">
        <v>14</v>
      </c>
      <c r="B10" s="35"/>
      <c r="C10" s="35"/>
      <c r="D10" s="35"/>
      <c r="E10" s="35"/>
    </row>
    <row r="11" spans="1:5" ht="37.5" customHeight="1" x14ac:dyDescent="0.25">
      <c r="A11" s="31" t="s">
        <v>46</v>
      </c>
      <c r="B11" s="31"/>
      <c r="C11" s="31"/>
      <c r="D11" s="31"/>
      <c r="E11" s="31"/>
    </row>
    <row r="12" spans="1:5" ht="13.5" customHeight="1" x14ac:dyDescent="0.25">
      <c r="A12" s="35" t="s">
        <v>15</v>
      </c>
      <c r="B12" s="35"/>
      <c r="C12" s="35"/>
      <c r="D12" s="35"/>
      <c r="E12" s="35"/>
    </row>
    <row r="13" spans="1:5" ht="21.75" customHeight="1" x14ac:dyDescent="0.25">
      <c r="A13" s="31" t="s">
        <v>47</v>
      </c>
      <c r="B13" s="31"/>
      <c r="C13" s="31"/>
      <c r="D13" s="31"/>
      <c r="E13" s="31"/>
    </row>
    <row r="14" spans="1:5" x14ac:dyDescent="0.25">
      <c r="A14" s="35" t="s">
        <v>2</v>
      </c>
      <c r="B14" s="35"/>
      <c r="C14" s="35"/>
      <c r="D14" s="35"/>
      <c r="E14" s="35"/>
    </row>
    <row r="15" spans="1:5" ht="18.75" customHeight="1" x14ac:dyDescent="0.25">
      <c r="A15" s="31" t="s">
        <v>52</v>
      </c>
      <c r="B15" s="31"/>
      <c r="C15" s="31"/>
      <c r="D15" s="31"/>
      <c r="E15" s="31"/>
    </row>
    <row r="16" spans="1:5" ht="15" customHeight="1" x14ac:dyDescent="0.25">
      <c r="A16" s="35" t="s">
        <v>16</v>
      </c>
      <c r="B16" s="35"/>
      <c r="C16" s="35"/>
      <c r="D16" s="35"/>
      <c r="E16" s="35"/>
    </row>
    <row r="17" spans="1:7" ht="33" customHeight="1" x14ac:dyDescent="0.25">
      <c r="A17" s="31" t="s">
        <v>48</v>
      </c>
      <c r="B17" s="31"/>
      <c r="C17" s="31"/>
      <c r="D17" s="31"/>
      <c r="E17" s="31"/>
    </row>
    <row r="18" spans="1:7" ht="66" customHeight="1" x14ac:dyDescent="0.25">
      <c r="A18" s="31" t="s">
        <v>49</v>
      </c>
      <c r="B18" s="31"/>
      <c r="C18" s="31"/>
      <c r="D18" s="31"/>
      <c r="E18" s="31"/>
    </row>
    <row r="19" spans="1:7" ht="41.25" customHeight="1" x14ac:dyDescent="0.25">
      <c r="A19" s="36" t="s">
        <v>50</v>
      </c>
      <c r="B19" s="36"/>
      <c r="C19" s="36"/>
      <c r="D19" s="36"/>
      <c r="E19" s="36"/>
    </row>
    <row r="20" spans="1:7" ht="135" x14ac:dyDescent="0.25">
      <c r="A20" s="6" t="s">
        <v>7</v>
      </c>
      <c r="B20" s="6" t="s">
        <v>10</v>
      </c>
      <c r="C20" s="6" t="s">
        <v>3</v>
      </c>
      <c r="D20" s="6" t="s">
        <v>9</v>
      </c>
      <c r="E20" s="6" t="s">
        <v>8</v>
      </c>
    </row>
    <row r="21" spans="1:7" ht="45" x14ac:dyDescent="0.25">
      <c r="A21" s="14" t="s">
        <v>35</v>
      </c>
      <c r="B21" s="6" t="s">
        <v>33</v>
      </c>
      <c r="C21" s="6" t="s">
        <v>4</v>
      </c>
      <c r="D21" s="6">
        <v>16.420000000000002</v>
      </c>
      <c r="E21" s="8">
        <f>D21*F21*G21</f>
        <v>155617.266</v>
      </c>
      <c r="F21" s="24">
        <v>3159.1</v>
      </c>
      <c r="G21" s="1">
        <v>3</v>
      </c>
    </row>
    <row r="22" spans="1:7" x14ac:dyDescent="0.25">
      <c r="A22" s="7" t="s">
        <v>34</v>
      </c>
      <c r="B22" s="6" t="s">
        <v>21</v>
      </c>
      <c r="C22" s="6" t="s">
        <v>4</v>
      </c>
      <c r="D22" s="6">
        <v>6.06</v>
      </c>
      <c r="E22" s="8">
        <f>D22*F21*G21</f>
        <v>57432.437999999995</v>
      </c>
    </row>
    <row r="23" spans="1:7" ht="30" x14ac:dyDescent="0.25">
      <c r="A23" s="7" t="s">
        <v>38</v>
      </c>
      <c r="B23" s="6" t="s">
        <v>39</v>
      </c>
      <c r="C23" s="6" t="s">
        <v>4</v>
      </c>
      <c r="D23" s="6">
        <v>0</v>
      </c>
      <c r="E23" s="8"/>
    </row>
    <row r="24" spans="1:7" x14ac:dyDescent="0.25">
      <c r="A24" s="7" t="s">
        <v>40</v>
      </c>
      <c r="B24" s="6" t="s">
        <v>110</v>
      </c>
      <c r="C24" s="6" t="s">
        <v>30</v>
      </c>
      <c r="D24" s="6"/>
      <c r="E24" s="8">
        <v>0</v>
      </c>
    </row>
    <row r="25" spans="1:7" x14ac:dyDescent="0.25">
      <c r="A25" s="7" t="s">
        <v>41</v>
      </c>
      <c r="B25" s="6" t="s">
        <v>110</v>
      </c>
      <c r="C25" s="6" t="s">
        <v>30</v>
      </c>
      <c r="D25" s="6"/>
      <c r="E25" s="8">
        <v>13056.2</v>
      </c>
    </row>
    <row r="26" spans="1:7" x14ac:dyDescent="0.25">
      <c r="A26" s="7" t="s">
        <v>42</v>
      </c>
      <c r="B26" s="6" t="s">
        <v>110</v>
      </c>
      <c r="C26" s="6" t="s">
        <v>30</v>
      </c>
      <c r="D26" s="6"/>
      <c r="E26" s="8"/>
    </row>
    <row r="27" spans="1:7" x14ac:dyDescent="0.25">
      <c r="A27" s="7" t="s">
        <v>24</v>
      </c>
      <c r="B27" s="6" t="s">
        <v>110</v>
      </c>
      <c r="C27" s="6" t="s">
        <v>30</v>
      </c>
      <c r="D27" s="6"/>
      <c r="E27" s="8">
        <v>8260.83</v>
      </c>
    </row>
    <row r="28" spans="1:7" x14ac:dyDescent="0.25">
      <c r="A28" s="7" t="s">
        <v>94</v>
      </c>
      <c r="B28" s="6" t="s">
        <v>110</v>
      </c>
      <c r="C28" s="6" t="s">
        <v>30</v>
      </c>
      <c r="D28" s="6"/>
      <c r="E28" s="8">
        <v>178.02</v>
      </c>
    </row>
    <row r="29" spans="1:7" x14ac:dyDescent="0.25">
      <c r="A29" s="7" t="s">
        <v>113</v>
      </c>
      <c r="B29" s="6" t="s">
        <v>110</v>
      </c>
      <c r="C29" s="6" t="s">
        <v>30</v>
      </c>
      <c r="D29" s="6"/>
      <c r="E29" s="8">
        <v>600</v>
      </c>
    </row>
    <row r="30" spans="1:7" x14ac:dyDescent="0.25">
      <c r="A30" s="29" t="s">
        <v>111</v>
      </c>
      <c r="B30" s="30" t="s">
        <v>112</v>
      </c>
      <c r="C30" s="6" t="s">
        <v>67</v>
      </c>
      <c r="D30" s="6">
        <v>8</v>
      </c>
      <c r="E30" s="8">
        <f>D30*260.07</f>
        <v>2080.56</v>
      </c>
    </row>
    <row r="31" spans="1:7" x14ac:dyDescent="0.25">
      <c r="A31" s="7"/>
      <c r="B31" s="6"/>
      <c r="C31" s="6"/>
      <c r="D31" s="6"/>
      <c r="E31" s="17"/>
    </row>
    <row r="32" spans="1:7" s="21" customFormat="1" x14ac:dyDescent="0.25">
      <c r="A32" s="18" t="s">
        <v>22</v>
      </c>
      <c r="B32" s="19"/>
      <c r="C32" s="19"/>
      <c r="D32" s="9"/>
      <c r="E32" s="20">
        <f>SUM(E21:E31)</f>
        <v>237225.31399999998</v>
      </c>
    </row>
    <row r="33" spans="1:5" ht="39" customHeight="1" x14ac:dyDescent="0.25">
      <c r="A33" s="37" t="s">
        <v>114</v>
      </c>
      <c r="B33" s="37"/>
      <c r="C33" s="37"/>
      <c r="D33" s="37"/>
      <c r="E33" s="37"/>
    </row>
    <row r="34" spans="1:5" ht="30" customHeight="1" x14ac:dyDescent="0.25">
      <c r="A34" s="31" t="s">
        <v>20</v>
      </c>
      <c r="B34" s="31"/>
      <c r="C34" s="31"/>
      <c r="D34" s="31"/>
      <c r="E34" s="31"/>
    </row>
    <row r="35" spans="1:5" ht="19.5" customHeight="1" x14ac:dyDescent="0.25">
      <c r="A35" s="31" t="s">
        <v>19</v>
      </c>
      <c r="B35" s="31"/>
      <c r="C35" s="31"/>
      <c r="D35" s="31"/>
      <c r="E35" s="31"/>
    </row>
    <row r="36" spans="1:5" ht="27" customHeight="1" x14ac:dyDescent="0.25">
      <c r="A36" s="31" t="s">
        <v>25</v>
      </c>
      <c r="B36" s="31"/>
      <c r="C36" s="31"/>
      <c r="D36" s="31"/>
      <c r="E36" s="31"/>
    </row>
    <row r="37" spans="1:5" x14ac:dyDescent="0.25">
      <c r="A37" s="31" t="s">
        <v>17</v>
      </c>
      <c r="B37" s="31"/>
      <c r="C37" s="31"/>
      <c r="D37" s="31"/>
      <c r="E37" s="31"/>
    </row>
    <row r="38" spans="1:5" x14ac:dyDescent="0.25">
      <c r="A38" s="34" t="s">
        <v>5</v>
      </c>
      <c r="B38" s="34"/>
      <c r="C38" s="34"/>
      <c r="D38" s="34"/>
      <c r="E38" s="34"/>
    </row>
    <row r="39" spans="1:5" x14ac:dyDescent="0.25">
      <c r="A39" s="31" t="s">
        <v>17</v>
      </c>
      <c r="B39" s="31"/>
      <c r="C39" s="31"/>
      <c r="D39" s="31"/>
      <c r="E39" s="31"/>
    </row>
    <row r="40" spans="1:5" x14ac:dyDescent="0.25">
      <c r="A40" s="80" t="s">
        <v>53</v>
      </c>
      <c r="B40" s="80"/>
      <c r="C40" s="80"/>
      <c r="D40" s="80"/>
      <c r="E40" s="22"/>
    </row>
    <row r="41" spans="1:5" x14ac:dyDescent="0.25">
      <c r="B41" s="33" t="s">
        <v>18</v>
      </c>
      <c r="C41" s="33"/>
      <c r="D41" s="33"/>
      <c r="E41" s="27" t="s">
        <v>6</v>
      </c>
    </row>
    <row r="42" spans="1:5" x14ac:dyDescent="0.25">
      <c r="A42" s="15"/>
      <c r="B42" s="15"/>
      <c r="C42" s="15"/>
      <c r="D42" s="15"/>
      <c r="E42" s="15"/>
    </row>
    <row r="43" spans="1:5" x14ac:dyDescent="0.25">
      <c r="A43" s="80" t="s">
        <v>51</v>
      </c>
      <c r="B43" s="80"/>
      <c r="C43" s="80"/>
      <c r="D43" s="80"/>
      <c r="E43" s="22"/>
    </row>
    <row r="44" spans="1:5" x14ac:dyDescent="0.25">
      <c r="B44" s="33" t="s">
        <v>18</v>
      </c>
      <c r="C44" s="33"/>
      <c r="D44" s="33"/>
      <c r="E44" s="27" t="s">
        <v>6</v>
      </c>
    </row>
    <row r="46" spans="1:5" x14ac:dyDescent="0.25">
      <c r="A46" s="21" t="s">
        <v>26</v>
      </c>
    </row>
    <row r="47" spans="1:5" x14ac:dyDescent="0.25">
      <c r="A47" s="1" t="s">
        <v>32</v>
      </c>
      <c r="B47" s="2">
        <f>'3кв'!B52</f>
        <v>-24354.322999999946</v>
      </c>
    </row>
    <row r="48" spans="1:5" ht="30" x14ac:dyDescent="0.25">
      <c r="A48" s="28" t="s">
        <v>115</v>
      </c>
      <c r="B48" s="4"/>
    </row>
    <row r="49" spans="1:2" x14ac:dyDescent="0.25">
      <c r="A49" s="1" t="s">
        <v>27</v>
      </c>
      <c r="B49" s="4">
        <v>242563.45</v>
      </c>
    </row>
    <row r="50" spans="1:2" x14ac:dyDescent="0.25">
      <c r="A50" s="28" t="s">
        <v>43</v>
      </c>
      <c r="B50" s="4">
        <f>3*150</f>
        <v>450</v>
      </c>
    </row>
    <row r="51" spans="1:2" x14ac:dyDescent="0.25">
      <c r="A51" s="28" t="s">
        <v>36</v>
      </c>
      <c r="B51" s="4">
        <f>3*200</f>
        <v>600</v>
      </c>
    </row>
    <row r="52" spans="1:2" ht="30" x14ac:dyDescent="0.25">
      <c r="A52" s="28" t="s">
        <v>31</v>
      </c>
      <c r="B52" s="4">
        <f>E32</f>
        <v>237225.31399999998</v>
      </c>
    </row>
    <row r="53" spans="1:2" x14ac:dyDescent="0.25">
      <c r="A53" s="21" t="s">
        <v>28</v>
      </c>
      <c r="B53" s="5">
        <f>B47+B49+B50+B51-B52</f>
        <v>-17966.186999999918</v>
      </c>
    </row>
  </sheetData>
  <mergeCells count="28">
    <mergeCell ref="A39:E39"/>
    <mergeCell ref="A40:D40"/>
    <mergeCell ref="B41:D41"/>
    <mergeCell ref="A43:D43"/>
    <mergeCell ref="B44:D44"/>
    <mergeCell ref="A33:E33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topLeftCell="A13" zoomScaleSheetLayoutView="100" workbookViewId="0">
      <selection activeCell="D24" sqref="D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43" t="s">
        <v>77</v>
      </c>
      <c r="B1" s="43"/>
      <c r="C1" s="43"/>
      <c r="D1" s="44"/>
    </row>
    <row r="2" spans="1:4" ht="15.75" x14ac:dyDescent="0.25">
      <c r="A2" s="45" t="s">
        <v>78</v>
      </c>
      <c r="B2" s="45"/>
      <c r="C2" s="45"/>
      <c r="D2" s="46"/>
    </row>
    <row r="3" spans="1:4" ht="15.75" x14ac:dyDescent="0.25">
      <c r="A3" s="45" t="s">
        <v>79</v>
      </c>
      <c r="B3" s="45"/>
      <c r="C3" s="45"/>
      <c r="D3" s="46"/>
    </row>
    <row r="4" spans="1:4" ht="15.75" x14ac:dyDescent="0.25">
      <c r="A4" s="43" t="s">
        <v>107</v>
      </c>
      <c r="B4" s="43"/>
      <c r="C4" s="43"/>
      <c r="D4" s="44"/>
    </row>
    <row r="5" spans="1:4" ht="15.75" x14ac:dyDescent="0.25">
      <c r="A5" s="47"/>
      <c r="B5" s="47"/>
      <c r="C5" s="47"/>
      <c r="D5" s="48"/>
    </row>
    <row r="6" spans="1:4" ht="15.75" x14ac:dyDescent="0.25">
      <c r="A6" s="46"/>
      <c r="B6" s="49" t="s">
        <v>80</v>
      </c>
      <c r="C6" s="50">
        <f>'1кв'!B44</f>
        <v>-22698.240000000002</v>
      </c>
      <c r="D6" s="51"/>
    </row>
    <row r="7" spans="1:4" ht="15.75" x14ac:dyDescent="0.25">
      <c r="A7" s="52" t="s">
        <v>81</v>
      </c>
      <c r="B7" s="49" t="s">
        <v>116</v>
      </c>
      <c r="C7" s="50"/>
      <c r="D7" s="51"/>
    </row>
    <row r="8" spans="1:4" ht="15.75" x14ac:dyDescent="0.25">
      <c r="A8" s="46"/>
      <c r="B8" s="53" t="s">
        <v>82</v>
      </c>
      <c r="C8" s="50"/>
      <c r="D8" s="51"/>
    </row>
    <row r="9" spans="1:4" ht="15.75" x14ac:dyDescent="0.25">
      <c r="A9" s="46"/>
      <c r="B9" s="7" t="s">
        <v>83</v>
      </c>
      <c r="C9" s="50"/>
      <c r="D9" s="51"/>
    </row>
    <row r="10" spans="1:4" ht="15.75" x14ac:dyDescent="0.25">
      <c r="A10" s="46"/>
      <c r="B10" s="7" t="s">
        <v>84</v>
      </c>
      <c r="C10" s="50"/>
      <c r="D10" s="51"/>
    </row>
    <row r="11" spans="1:4" ht="15.75" x14ac:dyDescent="0.25">
      <c r="A11" s="46"/>
      <c r="B11" s="7" t="s">
        <v>117</v>
      </c>
      <c r="C11" s="50"/>
      <c r="D11" s="51"/>
    </row>
    <row r="12" spans="1:4" ht="15.75" x14ac:dyDescent="0.25">
      <c r="B12" s="54" t="s">
        <v>85</v>
      </c>
      <c r="C12" s="55">
        <f>'1кв'!B46+'2кв'!B49+'3кв'!B48+'4кв'!B49</f>
        <v>912456.28</v>
      </c>
      <c r="D12" s="56">
        <f>912573.5-117.22</f>
        <v>912456.28</v>
      </c>
    </row>
    <row r="13" spans="1:4" ht="30" x14ac:dyDescent="0.25">
      <c r="B13" s="7" t="s">
        <v>86</v>
      </c>
      <c r="C13" s="55">
        <f>'1кв'!B47+'2кв'!B50+'3кв'!B49+'4кв'!B50</f>
        <v>1800</v>
      </c>
      <c r="D13" s="56"/>
    </row>
    <row r="14" spans="1:4" ht="30" x14ac:dyDescent="0.25">
      <c r="B14" s="7" t="s">
        <v>87</v>
      </c>
      <c r="C14" s="55">
        <f>'1кв'!B48+'2кв'!B51+'3кв'!B50+'4кв'!B51</f>
        <v>2400</v>
      </c>
      <c r="D14" s="56"/>
    </row>
    <row r="15" spans="1:4" ht="15.75" x14ac:dyDescent="0.25">
      <c r="A15" s="57"/>
      <c r="B15" s="54" t="s">
        <v>88</v>
      </c>
      <c r="C15" s="58">
        <f>SUM(C12:C14)</f>
        <v>916656.28</v>
      </c>
      <c r="D15" s="51"/>
    </row>
    <row r="16" spans="1:4" ht="15.75" x14ac:dyDescent="0.25">
      <c r="A16" s="48"/>
      <c r="B16" s="59"/>
      <c r="C16" s="59"/>
      <c r="D16" s="60"/>
    </row>
    <row r="17" spans="1:5" ht="15.75" x14ac:dyDescent="0.25">
      <c r="A17" s="61" t="s">
        <v>89</v>
      </c>
      <c r="B17" s="62" t="s">
        <v>35</v>
      </c>
      <c r="C17" s="55">
        <f>'1кв'!E21+'2кв'!E21+'3кв'!E21+'4кв'!E21</f>
        <v>589298.51399999997</v>
      </c>
      <c r="D17" s="60"/>
    </row>
    <row r="18" spans="1:5" ht="15.75" x14ac:dyDescent="0.25">
      <c r="A18" s="61"/>
      <c r="B18" s="63" t="s">
        <v>34</v>
      </c>
      <c r="C18" s="55">
        <f>'1кв'!E22+'2кв'!E22+'3кв'!E22+'4кв'!E22</f>
        <v>217598.80799999999</v>
      </c>
      <c r="D18" s="60"/>
    </row>
    <row r="19" spans="1:5" ht="15.75" x14ac:dyDescent="0.25">
      <c r="A19" s="61"/>
      <c r="B19" s="63" t="s">
        <v>90</v>
      </c>
      <c r="C19" s="55">
        <f>'1кв'!E23+'2кв'!E23+'3кв'!E23+'4кв'!E23</f>
        <v>0</v>
      </c>
      <c r="D19" s="60"/>
    </row>
    <row r="20" spans="1:5" ht="15.75" x14ac:dyDescent="0.25">
      <c r="A20" s="61"/>
      <c r="B20" s="7" t="s">
        <v>91</v>
      </c>
      <c r="C20" s="55">
        <f>'1кв'!E24+'2кв'!E24+'3кв'!E24+'4кв'!E24</f>
        <v>0</v>
      </c>
      <c r="D20" s="60"/>
    </row>
    <row r="21" spans="1:5" ht="15.75" x14ac:dyDescent="0.25">
      <c r="A21" s="61"/>
      <c r="B21" s="7" t="s">
        <v>92</v>
      </c>
      <c r="C21" s="55">
        <f>'1кв'!E25+'2кв'!E25+'3кв'!E25+'4кв'!E25</f>
        <v>54897.149999999994</v>
      </c>
      <c r="D21" s="60"/>
    </row>
    <row r="22" spans="1:5" ht="15.75" x14ac:dyDescent="0.25">
      <c r="A22" s="61"/>
      <c r="B22" s="7" t="s">
        <v>93</v>
      </c>
      <c r="C22" s="55">
        <f>'1кв'!E26+'2кв'!E26+'3кв'!E26+'4кв'!E26</f>
        <v>0</v>
      </c>
      <c r="D22" s="60"/>
    </row>
    <row r="23" spans="1:5" ht="15.75" x14ac:dyDescent="0.25">
      <c r="A23" s="48"/>
      <c r="B23" s="7" t="s">
        <v>24</v>
      </c>
      <c r="C23" s="55">
        <f>'1кв'!E27+'2кв'!E27+'3кв'!E27+'4кв'!E27</f>
        <v>32614.989999999998</v>
      </c>
      <c r="D23" s="60">
        <f>28224.95+3190.04+1200</f>
        <v>32614.99</v>
      </c>
      <c r="E23" s="64"/>
    </row>
    <row r="24" spans="1:5" ht="15.75" x14ac:dyDescent="0.25">
      <c r="A24" s="48"/>
      <c r="B24" s="65" t="s">
        <v>94</v>
      </c>
      <c r="C24" s="55">
        <f>'4кв'!E28</f>
        <v>178.02</v>
      </c>
      <c r="D24" s="60"/>
      <c r="E24" s="64"/>
    </row>
    <row r="25" spans="1:5" ht="15.75" x14ac:dyDescent="0.25">
      <c r="A25" s="61"/>
      <c r="B25" s="66" t="s">
        <v>118</v>
      </c>
      <c r="C25" s="67">
        <f>'2кв'!E28+'2кв'!E29+'2кв'!E30+'3кв'!E28+'3кв'!E29+'4кв'!E30</f>
        <v>16736.744999999999</v>
      </c>
      <c r="D25" s="60"/>
    </row>
    <row r="26" spans="1:5" ht="15.75" x14ac:dyDescent="0.25">
      <c r="A26" s="61"/>
      <c r="B26" s="68" t="s">
        <v>95</v>
      </c>
      <c r="C26" s="67">
        <f>SUM(C28:C29)</f>
        <v>600</v>
      </c>
      <c r="D26" s="60"/>
    </row>
    <row r="27" spans="1:5" ht="15.75" x14ac:dyDescent="0.25">
      <c r="A27" s="61"/>
      <c r="B27" s="53" t="s">
        <v>82</v>
      </c>
      <c r="C27" s="67"/>
      <c r="D27" s="60"/>
    </row>
    <row r="28" spans="1:5" ht="15.75" x14ac:dyDescent="0.25">
      <c r="A28" s="61"/>
      <c r="B28" s="29" t="s">
        <v>119</v>
      </c>
      <c r="C28" s="69">
        <f>'4кв'!E29</f>
        <v>600</v>
      </c>
      <c r="D28" s="60"/>
    </row>
    <row r="29" spans="1:5" ht="15.75" x14ac:dyDescent="0.25">
      <c r="A29" s="61"/>
      <c r="B29" s="29"/>
      <c r="C29" s="69"/>
      <c r="D29" s="60"/>
    </row>
    <row r="30" spans="1:5" ht="15.75" x14ac:dyDescent="0.25">
      <c r="A30" s="48"/>
      <c r="B30" s="70" t="s">
        <v>96</v>
      </c>
      <c r="C30" s="71">
        <f>SUM(C17:C26)</f>
        <v>911924.22699999996</v>
      </c>
      <c r="D30" s="60"/>
      <c r="E30" s="64"/>
    </row>
    <row r="31" spans="1:5" ht="15.75" x14ac:dyDescent="0.25">
      <c r="A31" s="48"/>
      <c r="B31" s="72" t="s">
        <v>97</v>
      </c>
      <c r="C31" s="73">
        <f>C6+C15-C30</f>
        <v>-17966.186999999918</v>
      </c>
      <c r="D31" s="60"/>
    </row>
    <row r="32" spans="1:5" ht="15.75" x14ac:dyDescent="0.25">
      <c r="A32" s="48"/>
      <c r="B32" s="52"/>
      <c r="C32" s="52"/>
      <c r="D32" s="60"/>
    </row>
    <row r="33" spans="1:4" ht="15.75" x14ac:dyDescent="0.25">
      <c r="A33" s="48"/>
      <c r="B33" s="74" t="s">
        <v>98</v>
      </c>
      <c r="C33" s="74"/>
      <c r="D33" s="60"/>
    </row>
    <row r="34" spans="1:4" ht="15.75" x14ac:dyDescent="0.25">
      <c r="A34" s="48"/>
      <c r="B34" s="74" t="s">
        <v>99</v>
      </c>
      <c r="C34" s="75">
        <v>84516.37</v>
      </c>
      <c r="D34" s="60"/>
    </row>
    <row r="35" spans="1:4" ht="15.75" x14ac:dyDescent="0.25">
      <c r="A35" s="48"/>
      <c r="B35" s="76" t="s">
        <v>100</v>
      </c>
      <c r="C35" s="77">
        <v>100362.73</v>
      </c>
      <c r="D35" s="60"/>
    </row>
    <row r="36" spans="1:4" ht="15.75" x14ac:dyDescent="0.25">
      <c r="A36" s="48"/>
      <c r="B36" s="74" t="s">
        <v>101</v>
      </c>
      <c r="C36" s="78">
        <f>C35-C34</f>
        <v>15846.36</v>
      </c>
      <c r="D36" s="60"/>
    </row>
    <row r="37" spans="1:4" ht="15.75" x14ac:dyDescent="0.25">
      <c r="A37" s="48"/>
      <c r="B37" s="52"/>
      <c r="C37" s="52"/>
      <c r="D37" s="60"/>
    </row>
    <row r="38" spans="1:4" ht="15.75" x14ac:dyDescent="0.25">
      <c r="A38" s="48" t="s">
        <v>102</v>
      </c>
      <c r="B38" s="52" t="s">
        <v>103</v>
      </c>
      <c r="C38" s="52"/>
      <c r="D38" s="60"/>
    </row>
    <row r="39" spans="1:4" ht="15.75" x14ac:dyDescent="0.25">
      <c r="A39" s="48"/>
      <c r="B39" s="52" t="s">
        <v>104</v>
      </c>
      <c r="C39" s="52"/>
      <c r="D39" s="60"/>
    </row>
    <row r="40" spans="1:4" ht="15.75" x14ac:dyDescent="0.25">
      <c r="A40" s="48"/>
      <c r="B40" s="52" t="s">
        <v>105</v>
      </c>
      <c r="C40" s="52"/>
      <c r="D40" s="60"/>
    </row>
    <row r="41" spans="1:4" ht="15.75" x14ac:dyDescent="0.25">
      <c r="A41" s="48"/>
      <c r="B41" s="52"/>
      <c r="C41" s="52"/>
      <c r="D41" s="60"/>
    </row>
    <row r="42" spans="1:4" ht="15.75" x14ac:dyDescent="0.25">
      <c r="A42" s="48"/>
      <c r="B42" s="52"/>
      <c r="C42" s="52"/>
      <c r="D42" s="60"/>
    </row>
    <row r="43" spans="1:4" ht="15.75" x14ac:dyDescent="0.25">
      <c r="A43" s="48"/>
      <c r="B43" s="52" t="s">
        <v>106</v>
      </c>
      <c r="C43" s="52"/>
      <c r="D43" s="60"/>
    </row>
    <row r="44" spans="1:4" ht="15.75" x14ac:dyDescent="0.25">
      <c r="A44" s="48"/>
      <c r="B44" s="52"/>
      <c r="C44" s="52"/>
      <c r="D44" s="60"/>
    </row>
    <row r="45" spans="1:4" ht="15.75" x14ac:dyDescent="0.25">
      <c r="A45" s="48"/>
      <c r="B45" s="52"/>
      <c r="C45" s="52"/>
      <c r="D45" s="60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2024-02-16T07:33:28Z</dcterms:modified>
</cp:coreProperties>
</file>